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cancelli\Desktop\UOC Provveditorato\GARE\2025\MICROSFERE\atti di gara\"/>
    </mc:Choice>
  </mc:AlternateContent>
  <xr:revisionPtr revIDLastSave="0" documentId="13_ncr:1_{3A6305AE-7744-4334-A4DA-BBFB9AD28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Foglio1" sheetId="2" r:id="rId2"/>
    <sheet name="Foglio1 (2)" sheetId="3" r:id="rId3"/>
  </sheets>
  <definedNames>
    <definedName name="_xlnm.Print_Area" localSheetId="0">'Table 1'!$A$1:$N$4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2" i="1"/>
  <c r="J3" i="1"/>
  <c r="J2" i="1"/>
  <c r="E6" i="3" l="1"/>
  <c r="D6" i="3"/>
  <c r="C6" i="3"/>
  <c r="B6" i="3"/>
  <c r="D3" i="3"/>
  <c r="D4" i="3"/>
  <c r="D5" i="3"/>
  <c r="D2" i="3"/>
  <c r="C3" i="3"/>
  <c r="E3" i="3" s="1"/>
  <c r="C4" i="3"/>
  <c r="E4" i="3" s="1"/>
  <c r="C5" i="3"/>
  <c r="E5" i="3" s="1"/>
  <c r="C2" i="3"/>
  <c r="E2" i="3" s="1"/>
  <c r="E8" i="2" l="1"/>
  <c r="E6" i="2"/>
  <c r="K3" i="1"/>
  <c r="M3" i="1" s="1"/>
  <c r="I3" i="1"/>
  <c r="K2" i="1"/>
  <c r="I2" i="1"/>
  <c r="L4" i="1" l="1"/>
  <c r="K4" i="1"/>
  <c r="M2" i="1"/>
  <c r="M4" i="1" s="1"/>
  <c r="N3" i="1"/>
  <c r="N2" i="1" l="1"/>
  <c r="N4" i="1" s="1"/>
</calcChain>
</file>

<file path=xl/sharedStrings.xml><?xml version="1.0" encoding="utf-8"?>
<sst xmlns="http://schemas.openxmlformats.org/spreadsheetml/2006/main" count="42" uniqueCount="38">
  <si>
    <r>
      <rPr>
        <b/>
        <sz val="11"/>
        <rFont val="Calibri"/>
        <family val="1"/>
      </rPr>
      <t>Lotto</t>
    </r>
  </si>
  <si>
    <r>
      <rPr>
        <b/>
        <sz val="11"/>
        <rFont val="Calibri"/>
        <family val="1"/>
      </rPr>
      <t>Oggetto</t>
    </r>
  </si>
  <si>
    <r>
      <rPr>
        <b/>
        <sz val="11"/>
        <rFont val="Calibri"/>
        <family val="1"/>
      </rPr>
      <t>U.M.</t>
    </r>
  </si>
  <si>
    <r>
      <rPr>
        <b/>
        <sz val="11"/>
        <rFont val="Calibri"/>
        <family val="1"/>
      </rPr>
      <t>Prezzo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unitario</t>
    </r>
    <r>
      <rPr>
        <sz val="11"/>
        <rFont val="Times New Roman"/>
        <family val="1"/>
      </rPr>
      <t xml:space="preserve">  </t>
    </r>
    <r>
      <rPr>
        <b/>
        <sz val="11"/>
        <rFont val="Calibri"/>
        <family val="1"/>
      </rPr>
      <t>IVA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esclusa</t>
    </r>
  </si>
  <si>
    <r>
      <rPr>
        <b/>
        <sz val="11"/>
        <rFont val="Calibri"/>
        <family val="1"/>
      </rPr>
      <t>Valore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quinto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d'obbligo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Iva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esclusa</t>
    </r>
  </si>
  <si>
    <r>
      <rPr>
        <sz val="11"/>
        <rFont val="Calibri"/>
        <family val="1"/>
      </rPr>
      <t>Microsfere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resina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radioembolizzanti</t>
    </r>
  </si>
  <si>
    <r>
      <rPr>
        <sz val="11"/>
        <rFont val="Calibri"/>
        <family val="1"/>
      </rPr>
      <t>PZ</t>
    </r>
  </si>
  <si>
    <r>
      <rPr>
        <sz val="11"/>
        <rFont val="Calibri"/>
        <family val="1"/>
      </rPr>
      <t>Microsfere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radioembolizzanti</t>
    </r>
  </si>
  <si>
    <r>
      <rPr>
        <b/>
        <sz val="11"/>
        <rFont val="Calibri"/>
        <family val="1"/>
      </rPr>
      <t>Fabbisogno 24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mesi</t>
    </r>
  </si>
  <si>
    <r>
      <rPr>
        <b/>
        <sz val="11"/>
        <rFont val="Calibri"/>
        <family val="1"/>
      </rPr>
      <t>Valore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complessivo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24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mesi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IVA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esclusa</t>
    </r>
  </si>
  <si>
    <r>
      <rPr>
        <b/>
        <sz val="11"/>
        <rFont val="Calibri"/>
        <family val="1"/>
      </rPr>
      <t>Valore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massimo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stimato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IVA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esclusa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comprensivo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opzioni</t>
    </r>
  </si>
  <si>
    <t>Microsfere di resina marcate con ittrio-90 con diametro medio di 32μm disponibili in fiale standard con attività alla calibrazione di 3 GBq e consegna ed utilizzo sino a quattro giorni pre-calibrazione (attività 10GBq) per procedure di radioembolizzazione di lesioni epatiche maligne primitive e/o secondarie mediante tecnica SIRT inclusivo di kit di accessori necessari al frazionamento della fiala in medicina nucleare e alla somministrazione.</t>
  </si>
  <si>
    <t>Z11010385</t>
  </si>
  <si>
    <t xml:space="preserve">CND </t>
  </si>
  <si>
    <r>
      <rPr>
        <b/>
        <sz val="11"/>
        <rFont val="Calibri"/>
        <family val="1"/>
      </rPr>
      <t>Fabbisogno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12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mesi</t>
    </r>
  </si>
  <si>
    <r>
      <rPr>
        <b/>
        <sz val="11"/>
        <rFont val="Calibri"/>
        <family val="1"/>
      </rPr>
      <t>Valore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complessivo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annuale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IVA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esclusa</t>
    </r>
  </si>
  <si>
    <t xml:space="preserve"> Z11010385</t>
  </si>
  <si>
    <t>Microsfere di vetro marcate con ittrio-90 con diametro medio di 25μm disponibili in fiale con attività standard alla calibrazione da 3 a 20 GBq per procedure di radioembolizzazione di lesioni epatiche maligne primitive e/o secondarie mediante tecnica SIRT inclusivo di kit di accessori necessari alla preparazione e alla somministrazione.</t>
  </si>
  <si>
    <t>Descrizione</t>
  </si>
  <si>
    <t>LOTTO</t>
  </si>
  <si>
    <t>DESCRIZIONE</t>
  </si>
  <si>
    <t>CPV</t>
  </si>
  <si>
    <t>P (PRINCIPALE)   S (SECONDARIO)</t>
  </si>
  <si>
    <t>P</t>
  </si>
  <si>
    <t>A) Importo a base di gara</t>
  </si>
  <si>
    <t xml:space="preserve">B) Oneri per la sicurezza da interferenze non soggetti a ribasso </t>
  </si>
  <si>
    <t>A) + B)  Importo complessivo</t>
  </si>
  <si>
    <r>
      <rPr>
        <sz val="10"/>
        <rFont val="Calibri"/>
        <family val="1"/>
      </rPr>
      <t>Microsfere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in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resina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radioembolizzanti</t>
    </r>
  </si>
  <si>
    <r>
      <rPr>
        <sz val="10"/>
        <rFont val="Calibri"/>
        <family val="1"/>
      </rPr>
      <t>Microsfere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in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vetro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radioembolizzanti</t>
    </r>
  </si>
  <si>
    <r>
      <rPr>
        <sz val="10"/>
        <rFont val="Calibri"/>
        <family val="1"/>
      </rPr>
      <t>Microsfere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in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Acido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-Pol-Lattico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marcate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con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Olmio-166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radioembolizzanti</t>
    </r>
  </si>
  <si>
    <r>
      <rPr>
        <sz val="10"/>
        <rFont val="Calibri"/>
        <family val="1"/>
      </rPr>
      <t>Microsfere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in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Acido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-Pol-Lattico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marcate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con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Olmio-166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radioembolizzanti</t>
    </r>
    <r>
      <rPr>
        <sz val="10"/>
        <color rgb="FF000000"/>
        <rFont val="Times New Roman"/>
        <family val="1"/>
      </rPr>
      <t xml:space="preserve"> con software analisi dosimetrica</t>
    </r>
  </si>
  <si>
    <t>IMPORTO 24 MESI</t>
  </si>
  <si>
    <t>Lotto</t>
  </si>
  <si>
    <t>Importo complessivo IVA esclusa</t>
  </si>
  <si>
    <t>Importo 24 mesi IVA esclusa</t>
  </si>
  <si>
    <t>Importo proroga 6 mesi IVA esclusa</t>
  </si>
  <si>
    <t>Modifiche art.120 c.9 (quinto d’obbligo) IVA esclusa</t>
  </si>
  <si>
    <r>
      <rPr>
        <b/>
        <sz val="11"/>
        <color theme="1"/>
        <rFont val="Calibri"/>
        <family val="1"/>
      </rPr>
      <t>Valore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1"/>
      </rPr>
      <t>opzione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1"/>
      </rPr>
      <t>di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1"/>
      </rPr>
      <t>proroga</t>
    </r>
    <r>
      <rPr>
        <b/>
        <sz val="11"/>
        <color theme="1"/>
        <rFont val="Times New Roman"/>
        <family val="1"/>
      </rPr>
      <t xml:space="preserve"> 12 </t>
    </r>
    <r>
      <rPr>
        <b/>
        <sz val="11"/>
        <color theme="1"/>
        <rFont val="Calibri"/>
        <family val="1"/>
      </rPr>
      <t>mesi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1"/>
      </rPr>
      <t>Iva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1"/>
      </rPr>
      <t>esclusa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</si>
</sst>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 indent="1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 shrinkToFit="1"/>
    </xf>
    <xf numFmtId="1" fontId="12" fillId="0" borderId="6" xfId="0" applyNumberFormat="1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workbookViewId="0">
      <selection sqref="A1:N4"/>
    </sheetView>
  </sheetViews>
  <sheetFormatPr defaultRowHeight="12.75" x14ac:dyDescent="0.2"/>
  <cols>
    <col min="1" max="1" width="6.5" bestFit="1" customWidth="1"/>
    <col min="2" max="2" width="12.83203125" customWidth="1"/>
    <col min="3" max="3" width="10.83203125" customWidth="1"/>
    <col min="4" max="4" width="59.1640625" style="10" customWidth="1"/>
    <col min="5" max="5" width="13.5" customWidth="1"/>
    <col min="6" max="6" width="11.6640625" customWidth="1"/>
    <col min="7" max="7" width="16.83203125" customWidth="1"/>
    <col min="8" max="8" width="18.33203125" customWidth="1"/>
    <col min="9" max="9" width="21.33203125" customWidth="1"/>
    <col min="10" max="10" width="18.6640625" customWidth="1"/>
    <col min="11" max="11" width="25.33203125" customWidth="1"/>
    <col min="12" max="12" width="21.6640625" customWidth="1"/>
    <col min="13" max="13" width="17.33203125" customWidth="1"/>
    <col min="14" max="14" width="33.6640625" customWidth="1"/>
  </cols>
  <sheetData>
    <row r="1" spans="1:14" ht="60" x14ac:dyDescent="0.2">
      <c r="A1" s="1" t="s">
        <v>0</v>
      </c>
      <c r="B1" s="35" t="s">
        <v>1</v>
      </c>
      <c r="C1" s="36"/>
      <c r="D1" s="1" t="s">
        <v>18</v>
      </c>
      <c r="E1" s="1" t="s">
        <v>13</v>
      </c>
      <c r="F1" s="1" t="s">
        <v>2</v>
      </c>
      <c r="G1" s="2" t="s">
        <v>3</v>
      </c>
      <c r="H1" s="6" t="s">
        <v>14</v>
      </c>
      <c r="I1" s="7" t="s">
        <v>15</v>
      </c>
      <c r="J1" s="6" t="s">
        <v>8</v>
      </c>
      <c r="K1" s="7" t="s">
        <v>9</v>
      </c>
      <c r="L1" s="29" t="s">
        <v>37</v>
      </c>
      <c r="M1" s="2" t="s">
        <v>4</v>
      </c>
      <c r="N1" s="7" t="s">
        <v>10</v>
      </c>
    </row>
    <row r="2" spans="1:14" ht="126.75" customHeight="1" x14ac:dyDescent="0.2">
      <c r="A2" s="3">
        <v>1</v>
      </c>
      <c r="B2" s="37" t="s">
        <v>5</v>
      </c>
      <c r="C2" s="38"/>
      <c r="D2" s="11" t="s">
        <v>11</v>
      </c>
      <c r="E2" s="8" t="s">
        <v>12</v>
      </c>
      <c r="F2" s="4" t="s">
        <v>6</v>
      </c>
      <c r="G2" s="5">
        <v>10000</v>
      </c>
      <c r="H2" s="3">
        <v>60</v>
      </c>
      <c r="I2" s="9">
        <f>G2*H2</f>
        <v>600000</v>
      </c>
      <c r="J2" s="3">
        <f>H2*2</f>
        <v>120</v>
      </c>
      <c r="K2" s="9">
        <f>J2*G2</f>
        <v>1200000</v>
      </c>
      <c r="L2" s="30">
        <f>(I2/12)*12</f>
        <v>600000</v>
      </c>
      <c r="M2" s="9">
        <f>K2*20%</f>
        <v>240000</v>
      </c>
      <c r="N2" s="9">
        <f>K2+L2+M2</f>
        <v>2040000</v>
      </c>
    </row>
    <row r="3" spans="1:14" ht="105" x14ac:dyDescent="0.2">
      <c r="A3" s="3">
        <v>2</v>
      </c>
      <c r="B3" s="39" t="s">
        <v>7</v>
      </c>
      <c r="C3" s="38"/>
      <c r="D3" s="11" t="s">
        <v>17</v>
      </c>
      <c r="E3" s="8" t="s">
        <v>16</v>
      </c>
      <c r="F3" s="4" t="s">
        <v>6</v>
      </c>
      <c r="G3" s="5">
        <v>10150</v>
      </c>
      <c r="H3" s="3">
        <v>25</v>
      </c>
      <c r="I3" s="9">
        <f>G3*H3</f>
        <v>253750</v>
      </c>
      <c r="J3" s="3">
        <f>H3*2</f>
        <v>50</v>
      </c>
      <c r="K3" s="9">
        <f>J3*G3</f>
        <v>507500</v>
      </c>
      <c r="L3" s="30">
        <f>(I3/12)*12</f>
        <v>253750</v>
      </c>
      <c r="M3" s="9">
        <f>K3*20%</f>
        <v>101500</v>
      </c>
      <c r="N3" s="9">
        <f>K3+L3+M3</f>
        <v>862750</v>
      </c>
    </row>
    <row r="4" spans="1:14" ht="15" x14ac:dyDescent="0.2">
      <c r="A4" s="32"/>
      <c r="B4" s="33"/>
      <c r="C4" s="33"/>
      <c r="D4" s="33"/>
      <c r="E4" s="33"/>
      <c r="F4" s="33"/>
      <c r="G4" s="33"/>
      <c r="H4" s="33"/>
      <c r="I4" s="33"/>
      <c r="J4" s="34"/>
      <c r="K4" s="13">
        <f>K2+K3</f>
        <v>1707500</v>
      </c>
      <c r="L4" s="31">
        <f>L2+L3</f>
        <v>853750</v>
      </c>
      <c r="M4" s="13">
        <f>M2+M3</f>
        <v>341500</v>
      </c>
      <c r="N4" s="13">
        <f>N2+N3</f>
        <v>2902750</v>
      </c>
    </row>
    <row r="5" spans="1:14" x14ac:dyDescent="0.2">
      <c r="K5" s="12"/>
    </row>
  </sheetData>
  <mergeCells count="4">
    <mergeCell ref="A4:J4"/>
    <mergeCell ref="B1:C1"/>
    <mergeCell ref="B2:C2"/>
    <mergeCell ref="B3:C3"/>
  </mergeCells>
  <pageMargins left="0.7" right="0.7" top="0.75" bottom="0.75" header="0.3" footer="0.3"/>
  <pageSetup paperSize="8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4DCF-20C8-44EC-AE58-B3A9FF1709CA}">
  <dimension ref="A1:E8"/>
  <sheetViews>
    <sheetView workbookViewId="0">
      <selection activeCell="E1" sqref="E1"/>
    </sheetView>
  </sheetViews>
  <sheetFormatPr defaultRowHeight="12.75" x14ac:dyDescent="0.2"/>
  <cols>
    <col min="1" max="1" width="9" customWidth="1"/>
    <col min="2" max="2" width="53.33203125" customWidth="1"/>
    <col min="4" max="4" width="17.33203125" customWidth="1"/>
    <col min="5" max="5" width="19" bestFit="1" customWidth="1"/>
  </cols>
  <sheetData>
    <row r="1" spans="1:5" ht="33" customHeight="1" x14ac:dyDescent="0.2">
      <c r="A1" s="18" t="s">
        <v>19</v>
      </c>
      <c r="B1" s="19" t="s">
        <v>20</v>
      </c>
      <c r="C1" s="20" t="s">
        <v>21</v>
      </c>
      <c r="D1" s="19" t="s">
        <v>22</v>
      </c>
      <c r="E1" s="19" t="s">
        <v>31</v>
      </c>
    </row>
    <row r="2" spans="1:5" x14ac:dyDescent="0.2">
      <c r="A2" s="21">
        <v>1</v>
      </c>
      <c r="B2" s="14" t="s">
        <v>27</v>
      </c>
      <c r="C2" s="15"/>
      <c r="D2" s="20" t="s">
        <v>23</v>
      </c>
      <c r="E2" s="16">
        <v>1100000</v>
      </c>
    </row>
    <row r="3" spans="1:5" x14ac:dyDescent="0.2">
      <c r="A3" s="21">
        <v>2</v>
      </c>
      <c r="B3" s="15" t="s">
        <v>28</v>
      </c>
      <c r="C3" s="15"/>
      <c r="D3" s="20" t="s">
        <v>23</v>
      </c>
      <c r="E3" s="16">
        <v>507500</v>
      </c>
    </row>
    <row r="4" spans="1:5" ht="25.5" x14ac:dyDescent="0.2">
      <c r="A4" s="21">
        <v>3</v>
      </c>
      <c r="B4" s="15" t="s">
        <v>29</v>
      </c>
      <c r="C4" s="15"/>
      <c r="D4" s="20" t="s">
        <v>23</v>
      </c>
      <c r="E4" s="16">
        <v>66000</v>
      </c>
    </row>
    <row r="5" spans="1:5" ht="25.5" x14ac:dyDescent="0.2">
      <c r="A5" s="22">
        <v>4</v>
      </c>
      <c r="B5" s="17" t="s">
        <v>30</v>
      </c>
      <c r="C5" s="17"/>
      <c r="D5" s="23" t="s">
        <v>23</v>
      </c>
      <c r="E5" s="16">
        <v>210000</v>
      </c>
    </row>
    <row r="6" spans="1:5" x14ac:dyDescent="0.2">
      <c r="A6" s="40" t="s">
        <v>24</v>
      </c>
      <c r="B6" s="40"/>
      <c r="C6" s="40"/>
      <c r="D6" s="40"/>
      <c r="E6" s="24">
        <f>E2+E3+E4+E5</f>
        <v>1883500</v>
      </c>
    </row>
    <row r="7" spans="1:5" x14ac:dyDescent="0.2">
      <c r="A7" s="40" t="s">
        <v>25</v>
      </c>
      <c r="B7" s="40"/>
      <c r="C7" s="40"/>
      <c r="D7" s="40"/>
      <c r="E7" s="24">
        <v>0</v>
      </c>
    </row>
    <row r="8" spans="1:5" x14ac:dyDescent="0.2">
      <c r="A8" s="40" t="s">
        <v>26</v>
      </c>
      <c r="B8" s="40"/>
      <c r="C8" s="40"/>
      <c r="D8" s="40"/>
      <c r="E8" s="24">
        <f>E6+E7</f>
        <v>1883500</v>
      </c>
    </row>
  </sheetData>
  <mergeCells count="3">
    <mergeCell ref="A8:D8"/>
    <mergeCell ref="A6:D6"/>
    <mergeCell ref="A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ADEC-23F6-4EC0-97D7-E5AD780AD6CE}">
  <dimension ref="A1:E6"/>
  <sheetViews>
    <sheetView workbookViewId="0">
      <selection sqref="A1:E6"/>
    </sheetView>
  </sheetViews>
  <sheetFormatPr defaultRowHeight="12.75" x14ac:dyDescent="0.2"/>
  <cols>
    <col min="2" max="2" width="16.5" customWidth="1"/>
    <col min="3" max="3" width="15.1640625" bestFit="1" customWidth="1"/>
    <col min="4" max="4" width="32.33203125" customWidth="1"/>
    <col min="5" max="5" width="18.83203125" customWidth="1"/>
  </cols>
  <sheetData>
    <row r="1" spans="1:5" ht="33" customHeight="1" x14ac:dyDescent="0.2">
      <c r="A1" s="26" t="s">
        <v>32</v>
      </c>
      <c r="B1" s="26" t="s">
        <v>34</v>
      </c>
      <c r="C1" s="26" t="s">
        <v>35</v>
      </c>
      <c r="D1" s="26" t="s">
        <v>36</v>
      </c>
      <c r="E1" s="26" t="s">
        <v>33</v>
      </c>
    </row>
    <row r="2" spans="1:5" x14ac:dyDescent="0.2">
      <c r="A2" s="27">
        <v>1</v>
      </c>
      <c r="B2" s="16">
        <v>1100000</v>
      </c>
      <c r="C2" s="25">
        <f>B2/4</f>
        <v>275000</v>
      </c>
      <c r="D2" s="25">
        <f>B2*20%</f>
        <v>220000</v>
      </c>
      <c r="E2" s="25">
        <f>B2+C2+D2</f>
        <v>1595000</v>
      </c>
    </row>
    <row r="3" spans="1:5" x14ac:dyDescent="0.2">
      <c r="A3" s="27">
        <v>2</v>
      </c>
      <c r="B3" s="16">
        <v>507500</v>
      </c>
      <c r="C3" s="25">
        <f t="shared" ref="C3:C5" si="0">B3/4</f>
        <v>126875</v>
      </c>
      <c r="D3" s="25">
        <f t="shared" ref="D3:D5" si="1">B3*20%</f>
        <v>101500</v>
      </c>
      <c r="E3" s="25">
        <f t="shared" ref="E3:E5" si="2">B3+C3+D3</f>
        <v>735875</v>
      </c>
    </row>
    <row r="4" spans="1:5" x14ac:dyDescent="0.2">
      <c r="A4" s="27">
        <v>3</v>
      </c>
      <c r="B4" s="16">
        <v>66000</v>
      </c>
      <c r="C4" s="25">
        <f t="shared" si="0"/>
        <v>16500</v>
      </c>
      <c r="D4" s="25">
        <f t="shared" si="1"/>
        <v>13200</v>
      </c>
      <c r="E4" s="25">
        <f t="shared" si="2"/>
        <v>95700</v>
      </c>
    </row>
    <row r="5" spans="1:5" x14ac:dyDescent="0.2">
      <c r="A5" s="27">
        <v>4</v>
      </c>
      <c r="B5" s="16">
        <v>210000</v>
      </c>
      <c r="C5" s="25">
        <f t="shared" si="0"/>
        <v>52500</v>
      </c>
      <c r="D5" s="25">
        <f t="shared" si="1"/>
        <v>42000</v>
      </c>
      <c r="E5" s="25">
        <f t="shared" si="2"/>
        <v>304500</v>
      </c>
    </row>
    <row r="6" spans="1:5" x14ac:dyDescent="0.2">
      <c r="A6" s="28"/>
      <c r="B6" s="25">
        <f>SUM(B2:B5)</f>
        <v>1883500</v>
      </c>
      <c r="C6" s="25">
        <f>SUM(C2:C5)</f>
        <v>470875</v>
      </c>
      <c r="D6" s="25">
        <f>SUM(D2:D5)</f>
        <v>376700</v>
      </c>
      <c r="E6" s="25">
        <f>SUM(E2:E5)</f>
        <v>2731075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Table 1</vt:lpstr>
      <vt:lpstr>Foglio1</vt:lpstr>
      <vt:lpstr>Foglio1 (2)</vt:lpstr>
      <vt:lpstr>'Table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All.1A_Dettaglio fornitura.xlsx</dc:title>
  <dc:creator>v.capacchione</dc:creator>
  <cp:lastModifiedBy>eva cancelli</cp:lastModifiedBy>
  <cp:lastPrinted>2025-06-20T11:13:00Z</cp:lastPrinted>
  <dcterms:created xsi:type="dcterms:W3CDTF">2025-05-16T10:53:21Z</dcterms:created>
  <dcterms:modified xsi:type="dcterms:W3CDTF">2025-06-20T11:13:07Z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2025-05-16T00:00:00Z</vt:filetime>
  </property>
  <property fmtid="{D5CDD505-2E9C-101B-9397-08002B2CF9AE}" pid="5" name="Producer">
    <vt:lpwstr>GPL Ghostscript 10.03.1</vt:lpwstr>
  </property>
</Properties>
</file>